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Pol'!$A$1:$X$60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5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O19" i="12"/>
  <c r="G20" i="12"/>
  <c r="I20" i="12"/>
  <c r="K20" i="12"/>
  <c r="M20" i="12"/>
  <c r="O20" i="12"/>
  <c r="Q20" i="12"/>
  <c r="V20" i="12"/>
  <c r="V19" i="12" s="1"/>
  <c r="G22" i="12"/>
  <c r="I22" i="12"/>
  <c r="I19" i="12" s="1"/>
  <c r="K22" i="12"/>
  <c r="K19" i="12" s="1"/>
  <c r="M22" i="12"/>
  <c r="O22" i="12"/>
  <c r="Q22" i="12"/>
  <c r="Q19" i="12" s="1"/>
  <c r="V22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G34" i="12"/>
  <c r="I34" i="12"/>
  <c r="K34" i="12"/>
  <c r="M34" i="12"/>
  <c r="O34" i="12"/>
  <c r="Q34" i="12"/>
  <c r="Q33" i="12" s="1"/>
  <c r="V34" i="12"/>
  <c r="V33" i="12" s="1"/>
  <c r="G35" i="12"/>
  <c r="I35" i="12"/>
  <c r="K35" i="12"/>
  <c r="M35" i="12"/>
  <c r="O35" i="12"/>
  <c r="O33" i="12" s="1"/>
  <c r="Q35" i="12"/>
  <c r="V35" i="12"/>
  <c r="G37" i="12"/>
  <c r="G36" i="12" s="1"/>
  <c r="I37" i="12"/>
  <c r="I36" i="12" s="1"/>
  <c r="K37" i="12"/>
  <c r="K36" i="12" s="1"/>
  <c r="M37" i="12"/>
  <c r="O37" i="12"/>
  <c r="O36" i="12" s="1"/>
  <c r="Q37" i="12"/>
  <c r="Q36" i="12" s="1"/>
  <c r="V37" i="12"/>
  <c r="V36" i="12" s="1"/>
  <c r="G39" i="12"/>
  <c r="M39" i="12" s="1"/>
  <c r="I39" i="12"/>
  <c r="K39" i="12"/>
  <c r="O39" i="12"/>
  <c r="Q39" i="12"/>
  <c r="V39" i="12"/>
  <c r="O41" i="12"/>
  <c r="Q41" i="12"/>
  <c r="V41" i="12"/>
  <c r="G42" i="12"/>
  <c r="G41" i="12" s="1"/>
  <c r="I42" i="12"/>
  <c r="I41" i="12" s="1"/>
  <c r="K42" i="12"/>
  <c r="K41" i="12" s="1"/>
  <c r="O42" i="12"/>
  <c r="Q42" i="12"/>
  <c r="V42" i="12"/>
  <c r="G44" i="12"/>
  <c r="G43" i="12" s="1"/>
  <c r="I44" i="12"/>
  <c r="I43" i="12" s="1"/>
  <c r="K44" i="12"/>
  <c r="K43" i="12" s="1"/>
  <c r="M44" i="12"/>
  <c r="O44" i="12"/>
  <c r="O43" i="12" s="1"/>
  <c r="Q44" i="12"/>
  <c r="Q43" i="12" s="1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V43" i="12" s="1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AE50" i="12"/>
  <c r="AF50" i="12"/>
  <c r="I20" i="1"/>
  <c r="I19" i="1"/>
  <c r="I18" i="1"/>
  <c r="I17" i="1"/>
  <c r="I16" i="1"/>
  <c r="I55" i="1"/>
  <c r="J54" i="1"/>
  <c r="J53" i="1"/>
  <c r="J52" i="1"/>
  <c r="J51" i="1"/>
  <c r="J50" i="1"/>
  <c r="J49" i="1"/>
  <c r="F42" i="1"/>
  <c r="G23" i="1" s="1"/>
  <c r="G42" i="1"/>
  <c r="G25" i="1" s="1"/>
  <c r="A25" i="1" s="1"/>
  <c r="G26" i="1" s="1"/>
  <c r="H41" i="1"/>
  <c r="I41" i="1" s="1"/>
  <c r="H40" i="1"/>
  <c r="I40" i="1" s="1"/>
  <c r="H39" i="1"/>
  <c r="H42" i="1" s="1"/>
  <c r="J55" i="1" l="1"/>
  <c r="A26" i="1"/>
  <c r="A23" i="1"/>
  <c r="G28" i="1"/>
  <c r="M8" i="12"/>
  <c r="M19" i="12"/>
  <c r="M43" i="12"/>
  <c r="M36" i="12"/>
  <c r="M42" i="12"/>
  <c r="M41" i="12" s="1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G24" i="1" l="1"/>
  <c r="A27" i="1" s="1"/>
  <c r="A24" i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Mikulec Josef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<sst xmlns="http://schemas.openxmlformats.org/spreadsheetml/2006/main" count="343" uniqueCount="167">
  <si>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</si>
  <si>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</si>
  <si>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</si>
  <si>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</si>
  <si>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</si>
  <si>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</si>
  <si>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</si>
  <si>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</si>
  <si>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</si>
  <si>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</si>
  <si>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</si>
  <si>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</si>
  <si>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</si>
  <si>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</si>
  <si>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</si>
  <si>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</si>
  <si>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</si>
  <si>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</si>
  <si>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</si>
  <si>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</si>
  <si>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</si>
  <si>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</si>
  <si>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</si>
  <si>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</si>
  <si>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</si>
  <si>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</si>
  <si>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</si>
  <si>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</si>
  <si>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</si>
  <si>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</si>
  <si>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</si>
  <si>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</si>
  <si>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</si>
  <si>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</si>
  <si>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</si>
  <si>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</si>
  <si>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</si>
  <si>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</si>
  <si>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</si>
  <si>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</si>
  <si>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</si>
  <si>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</si>
  <si>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</si>
  <si>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</si>
  <si>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Výkaz výměr</t>
  </si>
  <si>
    <t>01</t>
  </si>
  <si>
    <t>Zpevněná plocha</t>
  </si>
  <si>
    <t>Objekt:</t>
  </si>
  <si>
    <t>Rozpočet:</t>
  </si>
  <si>
    <t>MŠ Mariánské nám.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</si>
  <si>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</si>
  <si>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</si>
  <si>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</si>
  <si>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</si>
  <si>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</si>
  <si>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</si>
  <si>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</si>
  <si>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</si>
  <si>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</si>
  <si>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</si>
  <si>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</si>
  <si>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</si>
  <si>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</si>
  <si>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</si>
  <si>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</si>
  <si>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</si>
  <si>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</si>
  <si>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</si>
  <si>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</si>
  <si>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</si>
  <si>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</si>
  <si>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</si>
  <si>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</si>
  <si>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</si>
  <si>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</si>
  <si>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</si>
  <si>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</si>
  <si>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</si>
  <si>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</si>
  <si>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</si>
  <si>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</si>
  <si>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</si>
  <si>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</si>
  <si>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</si>
  <si>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</si>
  <si>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</si>
  <si>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</si>
  <si>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</si>
  <si>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</si>
  <si>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</si>
  <si>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</si>
  <si>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</si>
  <si>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</si>
  <si>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</si>
  <si>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</si>
  <si>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</si>
  <si>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</si>
  <si>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</si>
  <si>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dlažeb z betonových dlaždic na sucho</t>
  </si>
  <si>
    <t>m2</t>
  </si>
  <si>
    <t>RTS 20/ I</t>
  </si>
  <si>
    <t>Práce</t>
  </si>
  <si>
    <t>POL1_</t>
  </si>
  <si>
    <t>13,8</t>
  </si>
  <si>
    <t>VV</t>
  </si>
  <si>
    <t>113107420R00</t>
  </si>
  <si>
    <t>Odstranění podkladu nad 50 m2,kam.těžené tl.20 cm</t>
  </si>
  <si>
    <t>116,44</t>
  </si>
  <si>
    <t>113109415R00</t>
  </si>
  <si>
    <t>Odstranění podkladu pl.nad 50 m2, beton, tl. 15 cm</t>
  </si>
  <si>
    <t>102,66</t>
  </si>
  <si>
    <t>113231315R00</t>
  </si>
  <si>
    <t>Bourání odvodňovacího žlabu, zatíž. C250, š.150 mm</t>
  </si>
  <si>
    <t>m</t>
  </si>
  <si>
    <t>2,5</t>
  </si>
  <si>
    <t>113202111R00</t>
  </si>
  <si>
    <t>Vytrhání obrub obrubníků silničních</t>
  </si>
  <si>
    <t>6</t>
  </si>
  <si>
    <t>564112225R00</t>
  </si>
  <si>
    <t>Podklad z bet.recyklátu fr.16-32 po zhutn.tl.25 cm, recyklát ze skládky investora</t>
  </si>
  <si>
    <t>112,86</t>
  </si>
  <si>
    <t>596215021R00</t>
  </si>
  <si>
    <t>Kladení zámkové dlažby tl. 6 cm do drtě tl. 4 cm</t>
  </si>
  <si>
    <t>3,54</t>
  </si>
  <si>
    <t>597101111R00</t>
  </si>
  <si>
    <t>Montáž odvodňovacího žlabu - plastový rám</t>
  </si>
  <si>
    <t>28698352R</t>
  </si>
  <si>
    <t>Žlab venkovní 100 mm, plastový rám, pozink. rošt AVZ102-R102, pozinkovaný rošt "C" profilu, třída zatížení A15</t>
  </si>
  <si>
    <t>kus</t>
  </si>
  <si>
    <t>SPCM</t>
  </si>
  <si>
    <t>Specifikace</t>
  </si>
  <si>
    <t>POL3_</t>
  </si>
  <si>
    <t>59245267R</t>
  </si>
  <si>
    <t>Dlažba BEST KLASIKO červená pro nevidomé 20x10x6 povrch STANDARD</t>
  </si>
  <si>
    <t>1,25</t>
  </si>
  <si>
    <t>59245308R</t>
  </si>
  <si>
    <t>Dlažba BEST KLASIKO přírodní  20x10x6</t>
  </si>
  <si>
    <t>113</t>
  </si>
  <si>
    <t>899232111R00</t>
  </si>
  <si>
    <t>Výšková úprava vstupu do 20 cm, snížení mříže</t>
  </si>
  <si>
    <t>899332111R00</t>
  </si>
  <si>
    <t>Výšková úprava vstupu do 20 cm, snížení poklopu</t>
  </si>
  <si>
    <t>917862111R00</t>
  </si>
  <si>
    <t>Osazení stojat. obrub.bet. s opěrou,lože z C 12/15</t>
  </si>
  <si>
    <t>59217010R</t>
  </si>
  <si>
    <t>Obrubník silniční betonový 150x250x1000 mm přírodní</t>
  </si>
  <si>
    <t>998223011R00</t>
  </si>
  <si>
    <t>Přesun hmot, pozemní komunikace, kryt dlážděný</t>
  </si>
  <si>
    <t>t</t>
  </si>
  <si>
    <t>Přesun hmot</t>
  </si>
  <si>
    <t>POL7_</t>
  </si>
  <si>
    <t>979082315R00</t>
  </si>
  <si>
    <t>Vodorovná doprava suti a hmot po suchu do 3000 m, odvoz podkladních vrstev</t>
  </si>
  <si>
    <t>Kalkul</t>
  </si>
  <si>
    <t>979082317R00</t>
  </si>
  <si>
    <t>Vodorovná doprava suti a hmot po suchu do 5000 m, odvoz vybouraných betonů na skládku investora</t>
  </si>
  <si>
    <t>979086112R00</t>
  </si>
  <si>
    <t>Nakládání nebo překládání suti a vybouraných hmot, vybouraný beton</t>
  </si>
  <si>
    <t>979990001R00</t>
  </si>
  <si>
    <t>Poplatek za skládku stavební suti - podkladní vrstvy</t>
  </si>
  <si>
    <t>979086112-01</t>
  </si>
  <si>
    <t>Nakládání nebo překládání suti a vybouraných hmot, podkladní vrstvy</t>
  </si>
  <si>
    <t>Vlastní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</si>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</sst>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24</v>
      </c>
      <c r="C2" s="78"/>
      <c r="D2" s="79" t="s">
        <v>43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6">
        <v>488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23</v>
      </c>
      <c r="D5" s="218"/>
      <c r="E5" s="219"/>
      <c r="F5" s="219"/>
      <c r="G5" s="21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7"/>
      <c r="E11" s="237"/>
      <c r="F11" s="237"/>
      <c r="G11" s="237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SUMIF(F49:F54,A16,I49:I54)+SUMIF(F49:F54,"PSU",I49:I54)</f>
        <v>0</v>
      </c>
      <c r="J16" s="203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SUMIF(F49:F54,A17,I49:I54)</f>
        <v>0</v>
      </c>
      <c r="J17" s="203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SUMIF(F49:F54,A18,I49:I54)</f>
        <v>0</v>
      </c>
      <c r="J18" s="203"/>
    </row>
    <row r="19" spans="1:10" ht="23.25" customHeight="1" x14ac:dyDescent="0.2">
      <c r="A19" s="139" t="s">
        <v>68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SUMIF(F49:F54,A19,I49:I54)</f>
        <v>0</v>
      </c>
      <c r="J19" s="203"/>
    </row>
    <row r="20" spans="1:10" ht="23.25" customHeight="1" x14ac:dyDescent="0.2">
      <c r="A20" s="139" t="s">
        <v>69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SUMIF(F49:F54,A20,I49:I54)</f>
        <v>0</v>
      </c>
      <c r="J20" s="203"/>
    </row>
    <row r="21" spans="1:10" ht="23.25" customHeight="1" x14ac:dyDescent="0.2">
      <c r="A21" s="2"/>
      <c r="B21" s="48" t="s">
        <v>31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6">
        <f>A27</f>
        <v>0</v>
      </c>
      <c r="H29" s="206"/>
      <c r="I29" s="206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1"/>
      <c r="D39" s="191"/>
      <c r="E39" s="191"/>
      <c r="F39" s="100">
        <f>'01 001 Pol'!AE50</f>
        <v>0</v>
      </c>
      <c r="G39" s="101">
        <f>'01 001 Pol'!AF50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92" t="s">
        <v>46</v>
      </c>
      <c r="D40" s="192"/>
      <c r="E40" s="192"/>
      <c r="F40" s="105">
        <f>'01 001 Pol'!AE50</f>
        <v>0</v>
      </c>
      <c r="G40" s="106">
        <f>'01 001 Pol'!AF50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91" t="s">
        <v>44</v>
      </c>
      <c r="D41" s="191"/>
      <c r="E41" s="191"/>
      <c r="F41" s="109">
        <f>'01 001 Pol'!AE50</f>
        <v>0</v>
      </c>
      <c r="G41" s="102">
        <f>'01 001 Pol'!AF50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3" t="s">
        <v>51</v>
      </c>
      <c r="C42" s="194"/>
      <c r="D42" s="194"/>
      <c r="E42" s="195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53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55</v>
      </c>
      <c r="C49" s="189" t="s">
        <v>56</v>
      </c>
      <c r="D49" s="190"/>
      <c r="E49" s="190"/>
      <c r="F49" s="135" t="s">
        <v>26</v>
      </c>
      <c r="G49" s="136"/>
      <c r="H49" s="136"/>
      <c r="I49" s="136">
        <f>'01 001 Pol'!G8</f>
        <v>0</v>
      </c>
      <c r="J49" s="133" t="str">
        <f>IF(I55=0,"",I49/I55*100)</f>
        <v/>
      </c>
    </row>
    <row r="50" spans="1:10" ht="36.75" customHeight="1" x14ac:dyDescent="0.2">
      <c r="A50" s="124"/>
      <c r="B50" s="129" t="s">
        <v>57</v>
      </c>
      <c r="C50" s="189" t="s">
        <v>58</v>
      </c>
      <c r="D50" s="190"/>
      <c r="E50" s="190"/>
      <c r="F50" s="135" t="s">
        <v>26</v>
      </c>
      <c r="G50" s="136"/>
      <c r="H50" s="136"/>
      <c r="I50" s="136">
        <f>'01 001 Pol'!G19</f>
        <v>0</v>
      </c>
      <c r="J50" s="133" t="str">
        <f>IF(I55=0,"",I50/I55*100)</f>
        <v/>
      </c>
    </row>
    <row r="51" spans="1:10" ht="36.75" customHeight="1" x14ac:dyDescent="0.2">
      <c r="A51" s="124"/>
      <c r="B51" s="129" t="s">
        <v>59</v>
      </c>
      <c r="C51" s="189" t="s">
        <v>60</v>
      </c>
      <c r="D51" s="190"/>
      <c r="E51" s="190"/>
      <c r="F51" s="135" t="s">
        <v>26</v>
      </c>
      <c r="G51" s="136"/>
      <c r="H51" s="136"/>
      <c r="I51" s="136">
        <f>'01 001 Pol'!G33</f>
        <v>0</v>
      </c>
      <c r="J51" s="133" t="str">
        <f>IF(I55=0,"",I51/I55*100)</f>
        <v/>
      </c>
    </row>
    <row r="52" spans="1:10" ht="36.75" customHeight="1" x14ac:dyDescent="0.2">
      <c r="A52" s="124"/>
      <c r="B52" s="129" t="s">
        <v>61</v>
      </c>
      <c r="C52" s="189" t="s">
        <v>62</v>
      </c>
      <c r="D52" s="190"/>
      <c r="E52" s="190"/>
      <c r="F52" s="135" t="s">
        <v>26</v>
      </c>
      <c r="G52" s="136"/>
      <c r="H52" s="136"/>
      <c r="I52" s="136">
        <f>'01 001 Pol'!G36</f>
        <v>0</v>
      </c>
      <c r="J52" s="133" t="str">
        <f>IF(I55=0,"",I52/I55*100)</f>
        <v/>
      </c>
    </row>
    <row r="53" spans="1:10" ht="36.75" customHeight="1" x14ac:dyDescent="0.2">
      <c r="A53" s="124"/>
      <c r="B53" s="129" t="s">
        <v>63</v>
      </c>
      <c r="C53" s="189" t="s">
        <v>64</v>
      </c>
      <c r="D53" s="190"/>
      <c r="E53" s="190"/>
      <c r="F53" s="135" t="s">
        <v>26</v>
      </c>
      <c r="G53" s="136"/>
      <c r="H53" s="136"/>
      <c r="I53" s="136">
        <f>'01 001 Pol'!G41</f>
        <v>0</v>
      </c>
      <c r="J53" s="133" t="str">
        <f>IF(I55=0,"",I53/I55*100)</f>
        <v/>
      </c>
    </row>
    <row r="54" spans="1:10" ht="36.75" customHeight="1" x14ac:dyDescent="0.2">
      <c r="A54" s="124"/>
      <c r="B54" s="129" t="s">
        <v>65</v>
      </c>
      <c r="C54" s="189" t="s">
        <v>66</v>
      </c>
      <c r="D54" s="190"/>
      <c r="E54" s="190"/>
      <c r="F54" s="135" t="s">
        <v>67</v>
      </c>
      <c r="G54" s="136"/>
      <c r="H54" s="136"/>
      <c r="I54" s="136">
        <f>'01 001 Pol'!G43</f>
        <v>0</v>
      </c>
      <c r="J54" s="133" t="str">
        <f>IF(I55=0,"",I54/I55*100)</f>
        <v/>
      </c>
    </row>
    <row r="55" spans="1:10" ht="25.5" customHeight="1" x14ac:dyDescent="0.2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SUM(I49:I54)</f>
        <v>0</v>
      </c>
      <c r="J55" s="134">
        <f>SUM(J49:J54)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8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9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10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70</v>
      </c>
    </row>
    <row r="2" spans="1:60" ht="24.95" customHeight="1" x14ac:dyDescent="0.2">
      <c r="A2" s="140" t="s">
        <v>8</v>
      </c>
      <c r="B2" s="49" t="s">
        <v>43</v>
      </c>
      <c r="C2" s="246" t="s">
        <v>49</v>
      </c>
      <c r="D2" s="247"/>
      <c r="E2" s="247"/>
      <c r="F2" s="247"/>
      <c r="G2" s="248"/>
      <c r="AG2" t="s">
        <v>71</v>
      </c>
    </row>
    <row r="3" spans="1:60" ht="24.95" customHeight="1" x14ac:dyDescent="0.2">
      <c r="A3" s="140" t="s">
        <v>9</v>
      </c>
      <c r="B3" s="49" t="s">
        <v>45</v>
      </c>
      <c r="C3" s="246" t="s">
        <v>46</v>
      </c>
      <c r="D3" s="247"/>
      <c r="E3" s="247"/>
      <c r="F3" s="247"/>
      <c r="G3" s="248"/>
      <c r="AC3" s="122" t="s">
        <v>71</v>
      </c>
      <c r="AG3" t="s">
        <v>72</v>
      </c>
    </row>
    <row r="4" spans="1:60" ht="24.95" customHeight="1" x14ac:dyDescent="0.2">
      <c r="A4" s="141" t="s">
        <v>10</v>
      </c>
      <c r="B4" s="142" t="s">
        <v>43</v>
      </c>
      <c r="C4" s="249" t="s">
        <v>44</v>
      </c>
      <c r="D4" s="250"/>
      <c r="E4" s="250"/>
      <c r="F4" s="250"/>
      <c r="G4" s="251"/>
      <c r="AG4" t="s">
        <v>73</v>
      </c>
    </row>
    <row r="5" spans="1:60" x14ac:dyDescent="0.2">
      <c r="D5" s="10"/>
    </row>
    <row r="6" spans="1:60" ht="38.25" x14ac:dyDescent="0.2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31</v>
      </c>
      <c r="H6" s="147" t="s">
        <v>32</v>
      </c>
      <c r="I6" s="147" t="s">
        <v>80</v>
      </c>
      <c r="J6" s="147" t="s">
        <v>33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  <c r="X6" s="147" t="s">
        <v>94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95</v>
      </c>
      <c r="B8" s="163" t="s">
        <v>55</v>
      </c>
      <c r="C8" s="181" t="s">
        <v>56</v>
      </c>
      <c r="D8" s="164"/>
      <c r="E8" s="165"/>
      <c r="F8" s="166"/>
      <c r="G8" s="167">
        <f>SUMIF(AG9:AG18,"&lt;&gt;NOR",G9:G18)</f>
        <v>0</v>
      </c>
      <c r="H8" s="161"/>
      <c r="I8" s="161">
        <f>SUM(I9:I18)</f>
        <v>0</v>
      </c>
      <c r="J8" s="161"/>
      <c r="K8" s="161">
        <f>SUM(K9:K18)</f>
        <v>0</v>
      </c>
      <c r="L8" s="161"/>
      <c r="M8" s="161">
        <f>SUM(M9:M18)</f>
        <v>0</v>
      </c>
      <c r="N8" s="161"/>
      <c r="O8" s="161">
        <f>SUM(O9:O18)</f>
        <v>0</v>
      </c>
      <c r="P8" s="161"/>
      <c r="Q8" s="161">
        <f>SUM(Q9:Q18)</f>
        <v>92.080000000000013</v>
      </c>
      <c r="R8" s="161"/>
      <c r="S8" s="161"/>
      <c r="T8" s="161"/>
      <c r="U8" s="161"/>
      <c r="V8" s="161">
        <f>SUM(V9:V18)</f>
        <v>14.48</v>
      </c>
      <c r="W8" s="161"/>
      <c r="X8" s="161"/>
      <c r="AG8" t="s">
        <v>96</v>
      </c>
    </row>
    <row r="9" spans="1:60" outlineLevel="1" x14ac:dyDescent="0.2">
      <c r="A9" s="168">
        <v>1</v>
      </c>
      <c r="B9" s="169" t="s">
        <v>97</v>
      </c>
      <c r="C9" s="182" t="s">
        <v>98</v>
      </c>
      <c r="D9" s="170" t="s">
        <v>99</v>
      </c>
      <c r="E9" s="171">
        <v>13.8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0.13800000000000001</v>
      </c>
      <c r="Q9" s="157">
        <f>ROUND(E9*P9,2)</f>
        <v>1.9</v>
      </c>
      <c r="R9" s="157"/>
      <c r="S9" s="157" t="s">
        <v>100</v>
      </c>
      <c r="T9" s="157" t="s">
        <v>100</v>
      </c>
      <c r="U9" s="157">
        <v>0.16</v>
      </c>
      <c r="V9" s="157">
        <f>ROUND(E9*U9,2)</f>
        <v>2.21</v>
      </c>
      <c r="W9" s="157"/>
      <c r="X9" s="157" t="s">
        <v>101</v>
      </c>
      <c r="Y9" s="148"/>
      <c r="Z9" s="148"/>
      <c r="AA9" s="148"/>
      <c r="AB9" s="148"/>
      <c r="AC9" s="148"/>
      <c r="AD9" s="148"/>
      <c r="AE9" s="148"/>
      <c r="AF9" s="148"/>
      <c r="AG9" s="148" t="s">
        <v>102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3" t="s">
        <v>103</v>
      </c>
      <c r="D10" s="159"/>
      <c r="E10" s="160">
        <v>13.8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8">
        <v>2</v>
      </c>
      <c r="B11" s="169" t="s">
        <v>105</v>
      </c>
      <c r="C11" s="182" t="s">
        <v>106</v>
      </c>
      <c r="D11" s="170" t="s">
        <v>99</v>
      </c>
      <c r="E11" s="171">
        <v>116.44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0.44</v>
      </c>
      <c r="Q11" s="157">
        <f>ROUND(E11*P11,2)</f>
        <v>51.23</v>
      </c>
      <c r="R11" s="157"/>
      <c r="S11" s="157" t="s">
        <v>100</v>
      </c>
      <c r="T11" s="157" t="s">
        <v>100</v>
      </c>
      <c r="U11" s="157">
        <v>0.05</v>
      </c>
      <c r="V11" s="157">
        <f>ROUND(E11*U11,2)</f>
        <v>5.82</v>
      </c>
      <c r="W11" s="157"/>
      <c r="X11" s="157" t="s">
        <v>101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3" t="s">
        <v>107</v>
      </c>
      <c r="D12" s="159"/>
      <c r="E12" s="160">
        <v>116.44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8">
        <v>3</v>
      </c>
      <c r="B13" s="169" t="s">
        <v>108</v>
      </c>
      <c r="C13" s="182" t="s">
        <v>109</v>
      </c>
      <c r="D13" s="170" t="s">
        <v>99</v>
      </c>
      <c r="E13" s="171">
        <v>102.66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7">
        <v>0</v>
      </c>
      <c r="O13" s="157">
        <f>ROUND(E13*N13,2)</f>
        <v>0</v>
      </c>
      <c r="P13" s="157">
        <v>0.36</v>
      </c>
      <c r="Q13" s="157">
        <f>ROUND(E13*P13,2)</f>
        <v>36.96</v>
      </c>
      <c r="R13" s="157"/>
      <c r="S13" s="157" t="s">
        <v>100</v>
      </c>
      <c r="T13" s="157" t="s">
        <v>100</v>
      </c>
      <c r="U13" s="157">
        <v>0.05</v>
      </c>
      <c r="V13" s="157">
        <f>ROUND(E13*U13,2)</f>
        <v>5.13</v>
      </c>
      <c r="W13" s="157"/>
      <c r="X13" s="157" t="s">
        <v>101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3" t="s">
        <v>110</v>
      </c>
      <c r="D14" s="159"/>
      <c r="E14" s="160">
        <v>102.66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104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8">
        <v>4</v>
      </c>
      <c r="B15" s="169" t="s">
        <v>111</v>
      </c>
      <c r="C15" s="182" t="s">
        <v>112</v>
      </c>
      <c r="D15" s="170" t="s">
        <v>113</v>
      </c>
      <c r="E15" s="171">
        <v>2.5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7">
        <v>0</v>
      </c>
      <c r="O15" s="157">
        <f>ROUND(E15*N15,2)</f>
        <v>0</v>
      </c>
      <c r="P15" s="157">
        <v>0.14607999999999999</v>
      </c>
      <c r="Q15" s="157">
        <f>ROUND(E15*P15,2)</f>
        <v>0.37</v>
      </c>
      <c r="R15" s="157"/>
      <c r="S15" s="157" t="s">
        <v>100</v>
      </c>
      <c r="T15" s="157" t="s">
        <v>100</v>
      </c>
      <c r="U15" s="157">
        <v>0.24</v>
      </c>
      <c r="V15" s="157">
        <f>ROUND(E15*U15,2)</f>
        <v>0.6</v>
      </c>
      <c r="W15" s="157"/>
      <c r="X15" s="157" t="s">
        <v>101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3" t="s">
        <v>114</v>
      </c>
      <c r="D16" s="159"/>
      <c r="E16" s="160">
        <v>2.5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8">
        <v>5</v>
      </c>
      <c r="B17" s="169" t="s">
        <v>115</v>
      </c>
      <c r="C17" s="182" t="s">
        <v>116</v>
      </c>
      <c r="D17" s="170" t="s">
        <v>113</v>
      </c>
      <c r="E17" s="171">
        <v>6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0</v>
      </c>
      <c r="O17" s="157">
        <f>ROUND(E17*N17,2)</f>
        <v>0</v>
      </c>
      <c r="P17" s="157">
        <v>0.27</v>
      </c>
      <c r="Q17" s="157">
        <f>ROUND(E17*P17,2)</f>
        <v>1.62</v>
      </c>
      <c r="R17" s="157"/>
      <c r="S17" s="157" t="s">
        <v>100</v>
      </c>
      <c r="T17" s="157" t="s">
        <v>100</v>
      </c>
      <c r="U17" s="157">
        <v>0.12</v>
      </c>
      <c r="V17" s="157">
        <f>ROUND(E17*U17,2)</f>
        <v>0.72</v>
      </c>
      <c r="W17" s="157"/>
      <c r="X17" s="157" t="s">
        <v>101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3" t="s">
        <v>117</v>
      </c>
      <c r="D18" s="159"/>
      <c r="E18" s="160">
        <v>6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104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2" t="s">
        <v>95</v>
      </c>
      <c r="B19" s="163" t="s">
        <v>57</v>
      </c>
      <c r="C19" s="181" t="s">
        <v>58</v>
      </c>
      <c r="D19" s="164"/>
      <c r="E19" s="165"/>
      <c r="F19" s="166"/>
      <c r="G19" s="167">
        <f>SUMIF(AG20:AG32,"&lt;&gt;NOR",G20:G32)</f>
        <v>0</v>
      </c>
      <c r="H19" s="161"/>
      <c r="I19" s="161">
        <f>SUM(I20:I32)</f>
        <v>0</v>
      </c>
      <c r="J19" s="161"/>
      <c r="K19" s="161">
        <f>SUM(K20:K32)</f>
        <v>0</v>
      </c>
      <c r="L19" s="161"/>
      <c r="M19" s="161">
        <f>SUM(M20:M32)</f>
        <v>0</v>
      </c>
      <c r="N19" s="161"/>
      <c r="O19" s="161">
        <f>SUM(O20:O32)</f>
        <v>80.41</v>
      </c>
      <c r="P19" s="161"/>
      <c r="Q19" s="161">
        <f>SUM(Q20:Q32)</f>
        <v>0</v>
      </c>
      <c r="R19" s="161"/>
      <c r="S19" s="161"/>
      <c r="T19" s="161"/>
      <c r="U19" s="161"/>
      <c r="V19" s="161">
        <f>SUM(V20:V32)</f>
        <v>57.28</v>
      </c>
      <c r="W19" s="161"/>
      <c r="X19" s="161"/>
      <c r="AG19" t="s">
        <v>96</v>
      </c>
    </row>
    <row r="20" spans="1:60" ht="22.5" outlineLevel="1" x14ac:dyDescent="0.2">
      <c r="A20" s="168">
        <v>6</v>
      </c>
      <c r="B20" s="169" t="s">
        <v>118</v>
      </c>
      <c r="C20" s="182" t="s">
        <v>119</v>
      </c>
      <c r="D20" s="170" t="s">
        <v>99</v>
      </c>
      <c r="E20" s="171">
        <v>112.86</v>
      </c>
      <c r="F20" s="172"/>
      <c r="G20" s="173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7">
        <v>0.49875000000000003</v>
      </c>
      <c r="O20" s="157">
        <f>ROUND(E20*N20,2)</f>
        <v>56.29</v>
      </c>
      <c r="P20" s="157">
        <v>0</v>
      </c>
      <c r="Q20" s="157">
        <f>ROUND(E20*P20,2)</f>
        <v>0</v>
      </c>
      <c r="R20" s="157"/>
      <c r="S20" s="157" t="s">
        <v>100</v>
      </c>
      <c r="T20" s="157" t="s">
        <v>100</v>
      </c>
      <c r="U20" s="157">
        <v>0.02</v>
      </c>
      <c r="V20" s="157">
        <f>ROUND(E20*U20,2)</f>
        <v>2.2599999999999998</v>
      </c>
      <c r="W20" s="157"/>
      <c r="X20" s="157" t="s">
        <v>101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3" t="s">
        <v>120</v>
      </c>
      <c r="D21" s="159"/>
      <c r="E21" s="160">
        <v>112.86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104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8">
        <v>7</v>
      </c>
      <c r="B22" s="169" t="s">
        <v>121</v>
      </c>
      <c r="C22" s="182" t="s">
        <v>122</v>
      </c>
      <c r="D22" s="170" t="s">
        <v>99</v>
      </c>
      <c r="E22" s="171">
        <v>116.4</v>
      </c>
      <c r="F22" s="172"/>
      <c r="G22" s="173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7">
        <v>7.3899999999999993E-2</v>
      </c>
      <c r="O22" s="157">
        <f>ROUND(E22*N22,2)</f>
        <v>8.6</v>
      </c>
      <c r="P22" s="157">
        <v>0</v>
      </c>
      <c r="Q22" s="157">
        <f>ROUND(E22*P22,2)</f>
        <v>0</v>
      </c>
      <c r="R22" s="157"/>
      <c r="S22" s="157" t="s">
        <v>100</v>
      </c>
      <c r="T22" s="157" t="s">
        <v>100</v>
      </c>
      <c r="U22" s="157">
        <v>0.45</v>
      </c>
      <c r="V22" s="157">
        <f>ROUND(E22*U22,2)</f>
        <v>52.38</v>
      </c>
      <c r="W22" s="157"/>
      <c r="X22" s="157" t="s">
        <v>101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3" t="s">
        <v>120</v>
      </c>
      <c r="D23" s="159"/>
      <c r="E23" s="160">
        <v>112.86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104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3" t="s">
        <v>123</v>
      </c>
      <c r="D24" s="159"/>
      <c r="E24" s="160">
        <v>3.54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104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8">
        <v>8</v>
      </c>
      <c r="B25" s="169" t="s">
        <v>124</v>
      </c>
      <c r="C25" s="182" t="s">
        <v>125</v>
      </c>
      <c r="D25" s="170" t="s">
        <v>113</v>
      </c>
      <c r="E25" s="171">
        <v>6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7">
        <v>9.01E-2</v>
      </c>
      <c r="O25" s="157">
        <f>ROUND(E25*N25,2)</f>
        <v>0.54</v>
      </c>
      <c r="P25" s="157">
        <v>0</v>
      </c>
      <c r="Q25" s="157">
        <f>ROUND(E25*P25,2)</f>
        <v>0</v>
      </c>
      <c r="R25" s="157"/>
      <c r="S25" s="157" t="s">
        <v>100</v>
      </c>
      <c r="T25" s="157" t="s">
        <v>100</v>
      </c>
      <c r="U25" s="157">
        <v>0.44</v>
      </c>
      <c r="V25" s="157">
        <f>ROUND(E25*U25,2)</f>
        <v>2.64</v>
      </c>
      <c r="W25" s="157"/>
      <c r="X25" s="157" t="s">
        <v>101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3" t="s">
        <v>117</v>
      </c>
      <c r="D26" s="159"/>
      <c r="E26" s="160">
        <v>6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104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 x14ac:dyDescent="0.2">
      <c r="A27" s="168">
        <v>9</v>
      </c>
      <c r="B27" s="169" t="s">
        <v>126</v>
      </c>
      <c r="C27" s="182" t="s">
        <v>127</v>
      </c>
      <c r="D27" s="170" t="s">
        <v>128</v>
      </c>
      <c r="E27" s="171">
        <v>6</v>
      </c>
      <c r="F27" s="172"/>
      <c r="G27" s="173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21</v>
      </c>
      <c r="M27" s="157">
        <f>G27*(1+L27/100)</f>
        <v>0</v>
      </c>
      <c r="N27" s="157">
        <v>3.5799999999999998E-3</v>
      </c>
      <c r="O27" s="157">
        <f>ROUND(E27*N27,2)</f>
        <v>0.02</v>
      </c>
      <c r="P27" s="157">
        <v>0</v>
      </c>
      <c r="Q27" s="157">
        <f>ROUND(E27*P27,2)</f>
        <v>0</v>
      </c>
      <c r="R27" s="157" t="s">
        <v>129</v>
      </c>
      <c r="S27" s="157" t="s">
        <v>100</v>
      </c>
      <c r="T27" s="157" t="s">
        <v>100</v>
      </c>
      <c r="U27" s="157">
        <v>0</v>
      </c>
      <c r="V27" s="157">
        <f>ROUND(E27*U27,2)</f>
        <v>0</v>
      </c>
      <c r="W27" s="157"/>
      <c r="X27" s="157" t="s">
        <v>130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3" t="s">
        <v>117</v>
      </c>
      <c r="D28" s="159"/>
      <c r="E28" s="160">
        <v>6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8">
        <v>10</v>
      </c>
      <c r="B29" s="169" t="s">
        <v>132</v>
      </c>
      <c r="C29" s="182" t="s">
        <v>133</v>
      </c>
      <c r="D29" s="170" t="s">
        <v>99</v>
      </c>
      <c r="E29" s="171">
        <v>1.25</v>
      </c>
      <c r="F29" s="172"/>
      <c r="G29" s="173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57">
        <v>0.13100000000000001</v>
      </c>
      <c r="O29" s="157">
        <f>ROUND(E29*N29,2)</f>
        <v>0.16</v>
      </c>
      <c r="P29" s="157">
        <v>0</v>
      </c>
      <c r="Q29" s="157">
        <f>ROUND(E29*P29,2)</f>
        <v>0</v>
      </c>
      <c r="R29" s="157" t="s">
        <v>129</v>
      </c>
      <c r="S29" s="157" t="s">
        <v>100</v>
      </c>
      <c r="T29" s="157" t="s">
        <v>100</v>
      </c>
      <c r="U29" s="157">
        <v>0</v>
      </c>
      <c r="V29" s="157">
        <f>ROUND(E29*U29,2)</f>
        <v>0</v>
      </c>
      <c r="W29" s="157"/>
      <c r="X29" s="157" t="s">
        <v>130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131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3" t="s">
        <v>134</v>
      </c>
      <c r="D30" s="159"/>
      <c r="E30" s="160">
        <v>1.25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8">
        <v>11</v>
      </c>
      <c r="B31" s="169" t="s">
        <v>135</v>
      </c>
      <c r="C31" s="182" t="s">
        <v>136</v>
      </c>
      <c r="D31" s="170" t="s">
        <v>99</v>
      </c>
      <c r="E31" s="171">
        <v>113</v>
      </c>
      <c r="F31" s="172"/>
      <c r="G31" s="173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21</v>
      </c>
      <c r="M31" s="157">
        <f>G31*(1+L31/100)</f>
        <v>0</v>
      </c>
      <c r="N31" s="157">
        <v>0.13100000000000001</v>
      </c>
      <c r="O31" s="157">
        <f>ROUND(E31*N31,2)</f>
        <v>14.8</v>
      </c>
      <c r="P31" s="157">
        <v>0</v>
      </c>
      <c r="Q31" s="157">
        <f>ROUND(E31*P31,2)</f>
        <v>0</v>
      </c>
      <c r="R31" s="157" t="s">
        <v>129</v>
      </c>
      <c r="S31" s="157" t="s">
        <v>100</v>
      </c>
      <c r="T31" s="157" t="s">
        <v>100</v>
      </c>
      <c r="U31" s="157">
        <v>0</v>
      </c>
      <c r="V31" s="157">
        <f>ROUND(E31*U31,2)</f>
        <v>0</v>
      </c>
      <c r="W31" s="157"/>
      <c r="X31" s="157" t="s">
        <v>130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3" t="s">
        <v>137</v>
      </c>
      <c r="D32" s="159"/>
      <c r="E32" s="160">
        <v>113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104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2" t="s">
        <v>95</v>
      </c>
      <c r="B33" s="163" t="s">
        <v>59</v>
      </c>
      <c r="C33" s="181" t="s">
        <v>60</v>
      </c>
      <c r="D33" s="164"/>
      <c r="E33" s="165"/>
      <c r="F33" s="166"/>
      <c r="G33" s="167">
        <f>SUMIF(AG34:AG35,"&lt;&gt;NOR",G34:G35)</f>
        <v>0</v>
      </c>
      <c r="H33" s="161"/>
      <c r="I33" s="161">
        <f>SUM(I34:I35)</f>
        <v>0</v>
      </c>
      <c r="J33" s="161"/>
      <c r="K33" s="161">
        <f>SUM(K34:K35)</f>
        <v>0</v>
      </c>
      <c r="L33" s="161"/>
      <c r="M33" s="161">
        <f>SUM(M34:M35)</f>
        <v>0</v>
      </c>
      <c r="N33" s="161"/>
      <c r="O33" s="161">
        <f>SUM(O34:O35)</f>
        <v>0.65</v>
      </c>
      <c r="P33" s="161"/>
      <c r="Q33" s="161">
        <f>SUM(Q34:Q35)</f>
        <v>0</v>
      </c>
      <c r="R33" s="161"/>
      <c r="S33" s="161"/>
      <c r="T33" s="161"/>
      <c r="U33" s="161"/>
      <c r="V33" s="161">
        <f>SUM(V34:V35)</f>
        <v>5.1899999999999995</v>
      </c>
      <c r="W33" s="161"/>
      <c r="X33" s="161"/>
      <c r="AG33" t="s">
        <v>96</v>
      </c>
    </row>
    <row r="34" spans="1:60" outlineLevel="1" x14ac:dyDescent="0.2">
      <c r="A34" s="174">
        <v>12</v>
      </c>
      <c r="B34" s="175" t="s">
        <v>138</v>
      </c>
      <c r="C34" s="184" t="s">
        <v>139</v>
      </c>
      <c r="D34" s="176" t="s">
        <v>128</v>
      </c>
      <c r="E34" s="177">
        <v>1</v>
      </c>
      <c r="F34" s="178"/>
      <c r="G34" s="179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7">
        <v>0.32272000000000001</v>
      </c>
      <c r="O34" s="157">
        <f>ROUND(E34*N34,2)</f>
        <v>0.32</v>
      </c>
      <c r="P34" s="157">
        <v>0</v>
      </c>
      <c r="Q34" s="157">
        <f>ROUND(E34*P34,2)</f>
        <v>0</v>
      </c>
      <c r="R34" s="157"/>
      <c r="S34" s="157" t="s">
        <v>100</v>
      </c>
      <c r="T34" s="157" t="s">
        <v>100</v>
      </c>
      <c r="U34" s="157">
        <v>2.5299999999999998</v>
      </c>
      <c r="V34" s="157">
        <f>ROUND(E34*U34,2)</f>
        <v>2.5299999999999998</v>
      </c>
      <c r="W34" s="157"/>
      <c r="X34" s="157" t="s">
        <v>101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13</v>
      </c>
      <c r="B35" s="175" t="s">
        <v>140</v>
      </c>
      <c r="C35" s="184" t="s">
        <v>141</v>
      </c>
      <c r="D35" s="176" t="s">
        <v>128</v>
      </c>
      <c r="E35" s="177">
        <v>1</v>
      </c>
      <c r="F35" s="178"/>
      <c r="G35" s="179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7">
        <v>0.32973999999999998</v>
      </c>
      <c r="O35" s="157">
        <f>ROUND(E35*N35,2)</f>
        <v>0.33</v>
      </c>
      <c r="P35" s="157">
        <v>0</v>
      </c>
      <c r="Q35" s="157">
        <f>ROUND(E35*P35,2)</f>
        <v>0</v>
      </c>
      <c r="R35" s="157"/>
      <c r="S35" s="157" t="s">
        <v>100</v>
      </c>
      <c r="T35" s="157" t="s">
        <v>100</v>
      </c>
      <c r="U35" s="157">
        <v>2.66</v>
      </c>
      <c r="V35" s="157">
        <f>ROUND(E35*U35,2)</f>
        <v>2.66</v>
      </c>
      <c r="W35" s="157"/>
      <c r="X35" s="157" t="s">
        <v>101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2" t="s">
        <v>95</v>
      </c>
      <c r="B36" s="163" t="s">
        <v>61</v>
      </c>
      <c r="C36" s="181" t="s">
        <v>62</v>
      </c>
      <c r="D36" s="164"/>
      <c r="E36" s="165"/>
      <c r="F36" s="166"/>
      <c r="G36" s="167">
        <f>SUMIF(AG37:AG40,"&lt;&gt;NOR",G37:G40)</f>
        <v>0</v>
      </c>
      <c r="H36" s="161"/>
      <c r="I36" s="161">
        <f>SUM(I37:I40)</f>
        <v>0</v>
      </c>
      <c r="J36" s="161"/>
      <c r="K36" s="161">
        <f>SUM(K37:K40)</f>
        <v>0</v>
      </c>
      <c r="L36" s="161"/>
      <c r="M36" s="161">
        <f>SUM(M37:M40)</f>
        <v>0</v>
      </c>
      <c r="N36" s="161"/>
      <c r="O36" s="161">
        <f>SUM(O37:O40)</f>
        <v>1.6199999999999999</v>
      </c>
      <c r="P36" s="161"/>
      <c r="Q36" s="161">
        <f>SUM(Q37:Q40)</f>
        <v>0</v>
      </c>
      <c r="R36" s="161"/>
      <c r="S36" s="161"/>
      <c r="T36" s="161"/>
      <c r="U36" s="161"/>
      <c r="V36" s="161">
        <f>SUM(V37:V40)</f>
        <v>1.62</v>
      </c>
      <c r="W36" s="161"/>
      <c r="X36" s="161"/>
      <c r="AG36" t="s">
        <v>96</v>
      </c>
    </row>
    <row r="37" spans="1:60" outlineLevel="1" x14ac:dyDescent="0.2">
      <c r="A37" s="168">
        <v>14</v>
      </c>
      <c r="B37" s="169" t="s">
        <v>142</v>
      </c>
      <c r="C37" s="182" t="s">
        <v>143</v>
      </c>
      <c r="D37" s="170" t="s">
        <v>113</v>
      </c>
      <c r="E37" s="171">
        <v>6</v>
      </c>
      <c r="F37" s="172"/>
      <c r="G37" s="173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57">
        <v>0.188</v>
      </c>
      <c r="O37" s="157">
        <f>ROUND(E37*N37,2)</f>
        <v>1.1299999999999999</v>
      </c>
      <c r="P37" s="157">
        <v>0</v>
      </c>
      <c r="Q37" s="157">
        <f>ROUND(E37*P37,2)</f>
        <v>0</v>
      </c>
      <c r="R37" s="157"/>
      <c r="S37" s="157" t="s">
        <v>100</v>
      </c>
      <c r="T37" s="157" t="s">
        <v>100</v>
      </c>
      <c r="U37" s="157">
        <v>0.27</v>
      </c>
      <c r="V37" s="157">
        <f>ROUND(E37*U37,2)</f>
        <v>1.62</v>
      </c>
      <c r="W37" s="157"/>
      <c r="X37" s="157" t="s">
        <v>101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3" t="s">
        <v>117</v>
      </c>
      <c r="D38" s="159"/>
      <c r="E38" s="160">
        <v>6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104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8">
        <v>15</v>
      </c>
      <c r="B39" s="169" t="s">
        <v>144</v>
      </c>
      <c r="C39" s="182" t="s">
        <v>145</v>
      </c>
      <c r="D39" s="170" t="s">
        <v>128</v>
      </c>
      <c r="E39" s="171">
        <v>6</v>
      </c>
      <c r="F39" s="172"/>
      <c r="G39" s="173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7">
        <v>8.1970000000000001E-2</v>
      </c>
      <c r="O39" s="157">
        <f>ROUND(E39*N39,2)</f>
        <v>0.49</v>
      </c>
      <c r="P39" s="157">
        <v>0</v>
      </c>
      <c r="Q39" s="157">
        <f>ROUND(E39*P39,2)</f>
        <v>0</v>
      </c>
      <c r="R39" s="157" t="s">
        <v>129</v>
      </c>
      <c r="S39" s="157" t="s">
        <v>100</v>
      </c>
      <c r="T39" s="157" t="s">
        <v>100</v>
      </c>
      <c r="U39" s="157">
        <v>0</v>
      </c>
      <c r="V39" s="157">
        <f>ROUND(E39*U39,2)</f>
        <v>0</v>
      </c>
      <c r="W39" s="157"/>
      <c r="X39" s="157" t="s">
        <v>130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131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3" t="s">
        <v>117</v>
      </c>
      <c r="D40" s="159"/>
      <c r="E40" s="160">
        <v>6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2" t="s">
        <v>95</v>
      </c>
      <c r="B41" s="163" t="s">
        <v>63</v>
      </c>
      <c r="C41" s="181" t="s">
        <v>64</v>
      </c>
      <c r="D41" s="164"/>
      <c r="E41" s="165"/>
      <c r="F41" s="166"/>
      <c r="G41" s="167">
        <f>SUMIF(AG42:AG42,"&lt;&gt;NOR",G42:G42)</f>
        <v>0</v>
      </c>
      <c r="H41" s="161"/>
      <c r="I41" s="161">
        <f>SUM(I42:I42)</f>
        <v>0</v>
      </c>
      <c r="J41" s="161"/>
      <c r="K41" s="161">
        <f>SUM(K42:K42)</f>
        <v>0</v>
      </c>
      <c r="L41" s="161"/>
      <c r="M41" s="161">
        <f>SUM(M42:M42)</f>
        <v>0</v>
      </c>
      <c r="N41" s="161"/>
      <c r="O41" s="161">
        <f>SUM(O42:O42)</f>
        <v>0</v>
      </c>
      <c r="P41" s="161"/>
      <c r="Q41" s="161">
        <f>SUM(Q42:Q42)</f>
        <v>0</v>
      </c>
      <c r="R41" s="161"/>
      <c r="S41" s="161"/>
      <c r="T41" s="161"/>
      <c r="U41" s="161"/>
      <c r="V41" s="161">
        <f>SUM(V42:V42)</f>
        <v>32.25</v>
      </c>
      <c r="W41" s="161"/>
      <c r="X41" s="161"/>
      <c r="AG41" t="s">
        <v>96</v>
      </c>
    </row>
    <row r="42" spans="1:60" outlineLevel="1" x14ac:dyDescent="0.2">
      <c r="A42" s="174">
        <v>16</v>
      </c>
      <c r="B42" s="175" t="s">
        <v>146</v>
      </c>
      <c r="C42" s="184" t="s">
        <v>147</v>
      </c>
      <c r="D42" s="176" t="s">
        <v>148</v>
      </c>
      <c r="E42" s="177">
        <v>82.691999999999993</v>
      </c>
      <c r="F42" s="178"/>
      <c r="G42" s="179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7"/>
      <c r="S42" s="157" t="s">
        <v>100</v>
      </c>
      <c r="T42" s="157" t="s">
        <v>100</v>
      </c>
      <c r="U42" s="157">
        <v>0.39</v>
      </c>
      <c r="V42" s="157">
        <f>ROUND(E42*U42,2)</f>
        <v>32.25</v>
      </c>
      <c r="W42" s="157"/>
      <c r="X42" s="157" t="s">
        <v>149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150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2" t="s">
        <v>95</v>
      </c>
      <c r="B43" s="163" t="s">
        <v>65</v>
      </c>
      <c r="C43" s="181" t="s">
        <v>66</v>
      </c>
      <c r="D43" s="164"/>
      <c r="E43" s="165"/>
      <c r="F43" s="166"/>
      <c r="G43" s="167">
        <f>SUMIF(AG44:AG48,"&lt;&gt;NOR",G44:G48)</f>
        <v>0</v>
      </c>
      <c r="H43" s="161"/>
      <c r="I43" s="161">
        <f>SUM(I44:I48)</f>
        <v>0</v>
      </c>
      <c r="J43" s="161"/>
      <c r="K43" s="161">
        <f>SUM(K44:K48)</f>
        <v>0</v>
      </c>
      <c r="L43" s="161"/>
      <c r="M43" s="161">
        <f>SUM(M44:M48)</f>
        <v>0</v>
      </c>
      <c r="N43" s="161"/>
      <c r="O43" s="161">
        <f>SUM(O44:O48)</f>
        <v>0</v>
      </c>
      <c r="P43" s="161"/>
      <c r="Q43" s="161">
        <f>SUM(Q44:Q48)</f>
        <v>0</v>
      </c>
      <c r="R43" s="161"/>
      <c r="S43" s="161"/>
      <c r="T43" s="161"/>
      <c r="U43" s="161"/>
      <c r="V43" s="161">
        <f>SUM(V44:V48)</f>
        <v>23.25</v>
      </c>
      <c r="W43" s="161"/>
      <c r="X43" s="161"/>
      <c r="AG43" t="s">
        <v>96</v>
      </c>
    </row>
    <row r="44" spans="1:60" ht="22.5" outlineLevel="1" x14ac:dyDescent="0.2">
      <c r="A44" s="174">
        <v>17</v>
      </c>
      <c r="B44" s="175" t="s">
        <v>151</v>
      </c>
      <c r="C44" s="184" t="s">
        <v>152</v>
      </c>
      <c r="D44" s="176" t="s">
        <v>148</v>
      </c>
      <c r="E44" s="177">
        <v>48.9</v>
      </c>
      <c r="F44" s="178"/>
      <c r="G44" s="179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7"/>
      <c r="S44" s="157" t="s">
        <v>100</v>
      </c>
      <c r="T44" s="157" t="s">
        <v>153</v>
      </c>
      <c r="U44" s="157">
        <v>0</v>
      </c>
      <c r="V44" s="157">
        <f>ROUND(E44*U44,2)</f>
        <v>0</v>
      </c>
      <c r="W44" s="157"/>
      <c r="X44" s="157" t="s">
        <v>101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4">
        <v>18</v>
      </c>
      <c r="B45" s="175" t="s">
        <v>154</v>
      </c>
      <c r="C45" s="184" t="s">
        <v>155</v>
      </c>
      <c r="D45" s="176" t="s">
        <v>148</v>
      </c>
      <c r="E45" s="177">
        <v>34.65</v>
      </c>
      <c r="F45" s="178"/>
      <c r="G45" s="179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7"/>
      <c r="S45" s="157" t="s">
        <v>100</v>
      </c>
      <c r="T45" s="157" t="s">
        <v>153</v>
      </c>
      <c r="U45" s="157">
        <v>0</v>
      </c>
      <c r="V45" s="157">
        <f>ROUND(E45*U45,2)</f>
        <v>0</v>
      </c>
      <c r="W45" s="157"/>
      <c r="X45" s="157" t="s">
        <v>101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4">
        <v>19</v>
      </c>
      <c r="B46" s="175" t="s">
        <v>156</v>
      </c>
      <c r="C46" s="184" t="s">
        <v>157</v>
      </c>
      <c r="D46" s="176" t="s">
        <v>148</v>
      </c>
      <c r="E46" s="177">
        <v>34.65</v>
      </c>
      <c r="F46" s="178"/>
      <c r="G46" s="179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7"/>
      <c r="S46" s="157" t="s">
        <v>100</v>
      </c>
      <c r="T46" s="157" t="s">
        <v>100</v>
      </c>
      <c r="U46" s="157">
        <v>0.28000000000000003</v>
      </c>
      <c r="V46" s="157">
        <f>ROUND(E46*U46,2)</f>
        <v>9.6999999999999993</v>
      </c>
      <c r="W46" s="157"/>
      <c r="X46" s="157" t="s">
        <v>101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4">
        <v>20</v>
      </c>
      <c r="B47" s="175" t="s">
        <v>158</v>
      </c>
      <c r="C47" s="184" t="s">
        <v>159</v>
      </c>
      <c r="D47" s="176" t="s">
        <v>148</v>
      </c>
      <c r="E47" s="177">
        <v>48.9</v>
      </c>
      <c r="F47" s="178"/>
      <c r="G47" s="179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7"/>
      <c r="S47" s="157" t="s">
        <v>100</v>
      </c>
      <c r="T47" s="157" t="s">
        <v>100</v>
      </c>
      <c r="U47" s="157">
        <v>0</v>
      </c>
      <c r="V47" s="157">
        <f>ROUND(E47*U47,2)</f>
        <v>0</v>
      </c>
      <c r="W47" s="157"/>
      <c r="X47" s="157" t="s">
        <v>101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68">
        <v>21</v>
      </c>
      <c r="B48" s="169" t="s">
        <v>160</v>
      </c>
      <c r="C48" s="182" t="s">
        <v>161</v>
      </c>
      <c r="D48" s="170" t="s">
        <v>148</v>
      </c>
      <c r="E48" s="171">
        <v>48.9</v>
      </c>
      <c r="F48" s="172"/>
      <c r="G48" s="173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162</v>
      </c>
      <c r="T48" s="157" t="s">
        <v>153</v>
      </c>
      <c r="U48" s="157">
        <v>0.27700000000000002</v>
      </c>
      <c r="V48" s="157">
        <f>ROUND(E48*U48,2)</f>
        <v>13.55</v>
      </c>
      <c r="W48" s="157"/>
      <c r="X48" s="157" t="s">
        <v>101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102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33" x14ac:dyDescent="0.2">
      <c r="A49" s="3"/>
      <c r="B49" s="4"/>
      <c r="C49" s="185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82</v>
      </c>
    </row>
    <row r="50" spans="1:33" x14ac:dyDescent="0.2">
      <c r="A50" s="151"/>
      <c r="B50" s="152" t="s">
        <v>31</v>
      </c>
      <c r="C50" s="186"/>
      <c r="D50" s="153"/>
      <c r="E50" s="154"/>
      <c r="F50" s="154"/>
      <c r="G50" s="180">
        <f>G8+G19+G33+G36+G41+G43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f>SUMIF(L7:L48,AE49,G7:G48)</f>
        <v>0</v>
      </c>
      <c r="AF50">
        <f>SUMIF(L7:L48,AF49,G7:G48)</f>
        <v>0</v>
      </c>
      <c r="AG50" t="s">
        <v>163</v>
      </c>
    </row>
    <row r="51" spans="1:33" x14ac:dyDescent="0.2">
      <c r="A51" s="3"/>
      <c r="B51" s="4"/>
      <c r="C51" s="185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3"/>
      <c r="B52" s="4"/>
      <c r="C52" s="185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52" t="s">
        <v>164</v>
      </c>
      <c r="B53" s="252"/>
      <c r="C53" s="25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">
      <c r="A54" s="254"/>
      <c r="B54" s="255"/>
      <c r="C54" s="256"/>
      <c r="D54" s="255"/>
      <c r="E54" s="255"/>
      <c r="F54" s="255"/>
      <c r="G54" s="25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165</v>
      </c>
    </row>
    <row r="55" spans="1:33" x14ac:dyDescent="0.2">
      <c r="A55" s="258"/>
      <c r="B55" s="259"/>
      <c r="C55" s="260"/>
      <c r="D55" s="259"/>
      <c r="E55" s="259"/>
      <c r="F55" s="259"/>
      <c r="G55" s="26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58"/>
      <c r="B56" s="259"/>
      <c r="C56" s="260"/>
      <c r="D56" s="259"/>
      <c r="E56" s="259"/>
      <c r="F56" s="259"/>
      <c r="G56" s="26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58"/>
      <c r="B57" s="259"/>
      <c r="C57" s="260"/>
      <c r="D57" s="259"/>
      <c r="E57" s="259"/>
      <c r="F57" s="259"/>
      <c r="G57" s="26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262"/>
      <c r="B58" s="263"/>
      <c r="C58" s="264"/>
      <c r="D58" s="263"/>
      <c r="E58" s="263"/>
      <c r="F58" s="263"/>
      <c r="G58" s="26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A59" s="3"/>
      <c r="B59" s="4"/>
      <c r="C59" s="18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33" x14ac:dyDescent="0.2">
      <c r="C60" s="187"/>
      <c r="D60" s="10"/>
      <c r="AG60" t="s">
        <v>166</v>
      </c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54:G58"/>
    <mergeCell ref="A1:G1"/>
    <mergeCell ref="C2:G2"/>
    <mergeCell ref="C3:G3"/>
    <mergeCell ref="C4:G4"/>
    <mergeCell ref="A53:C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Mikulec Josef</dc:creator>
  <cp:lastModifiedBy>Mikulec Josef</cp:lastModifiedBy>
  <cp:lastPrinted>2019-03-19T12:27:02Z</cp:lastPrinted>
  <dcterms:created xsi:type="dcterms:W3CDTF">2009-04-08T07:15:50Z</dcterms:created>
  <dcterms:modified xsi:type="dcterms:W3CDTF">2020-08-05T08:05:43Z</dcterms:modified>
</cp:coreProperties>
</file>